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<sst xmlns="http://schemas.openxmlformats.org/spreadsheetml/2006/main" count="7794" uniqueCount="729">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</sst>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N10" sqref="N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86" t="e">
        <f>version</f>
        <v>#NAME?</v>
      </c>
      <c r="H3" s="187"/>
      <c r="M3" s="28" t="s">
        <v>120</v>
      </c>
      <c r="N3" s="1">
        <f>N2-1</f>
        <v>2021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87" zoomScaleNormal="87" zoomScalePageLayoutView="0" workbookViewId="0" topLeftCell="C7">
      <pane xSplit="3" ySplit="10" topLeftCell="I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4" sqref="R3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Январь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379.6649999999999</v>
      </c>
      <c r="G20" s="48">
        <f t="shared" si="0"/>
        <v>375.2469999999999</v>
      </c>
      <c r="H20" s="48">
        <f t="shared" si="0"/>
        <v>82.94267262463741</v>
      </c>
      <c r="I20" s="48">
        <f t="shared" si="0"/>
        <v>0</v>
      </c>
      <c r="J20" s="48">
        <f t="shared" si="0"/>
        <v>132.713391808345</v>
      </c>
      <c r="K20" s="48">
        <f t="shared" si="0"/>
        <v>159.59093556701748</v>
      </c>
      <c r="L20" s="48">
        <f t="shared" si="0"/>
        <v>4.418</v>
      </c>
      <c r="M20" s="48">
        <f t="shared" si="0"/>
        <v>0</v>
      </c>
      <c r="N20" s="48">
        <f t="shared" si="0"/>
        <v>0</v>
      </c>
      <c r="O20" s="48">
        <f t="shared" si="0"/>
        <v>4.418</v>
      </c>
      <c r="P20" s="48">
        <f t="shared" si="0"/>
        <v>0</v>
      </c>
      <c r="Q20" s="48">
        <f>IF(G20=0,0,T20/G20)</f>
        <v>2.3465978916820123</v>
      </c>
      <c r="R20" s="48">
        <f>IF(L20=0,0,U20/L20)</f>
        <v>2.545458723404255</v>
      </c>
      <c r="S20" s="48">
        <f>SUM(S21:S24)</f>
        <v>891.7996556999998</v>
      </c>
      <c r="T20" s="48">
        <f>SUM(T21:T24)</f>
        <v>880.5538190599998</v>
      </c>
      <c r="U20" s="48">
        <f>SUM(U21:U24)</f>
        <v>11.24583664</v>
      </c>
      <c r="V20" s="48">
        <f>SUM(V21:V24)</f>
        <v>0</v>
      </c>
      <c r="W20" s="131">
        <f>SUM(W21:W24)</f>
        <v>891.7996556999998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359.4729999999999</v>
      </c>
      <c r="G22" s="48">
        <f>H22+I22+J22+K22</f>
        <v>359.2469999999999</v>
      </c>
      <c r="H22" s="56">
        <v>82.94267262463741</v>
      </c>
      <c r="I22" s="56">
        <v>0</v>
      </c>
      <c r="J22" s="56">
        <f>116.939391808345-0.187-0.039</f>
        <v>116.713391808345</v>
      </c>
      <c r="K22" s="56">
        <v>159.59093556701748</v>
      </c>
      <c r="L22" s="48">
        <f>M22+N22+O22+P22</f>
        <v>0.226</v>
      </c>
      <c r="M22" s="56"/>
      <c r="N22" s="56"/>
      <c r="O22" s="56">
        <f>0.187+0.039</f>
        <v>0.226</v>
      </c>
      <c r="P22" s="56"/>
      <c r="Q22" s="56">
        <v>2.32398</v>
      </c>
      <c r="R22" s="56">
        <v>2.55304</v>
      </c>
      <c r="S22" s="48">
        <f>T22+U22</f>
        <v>835.4598300999997</v>
      </c>
      <c r="T22" s="56">
        <f>G22*Q22</f>
        <v>834.8828430599998</v>
      </c>
      <c r="U22" s="56">
        <f>L22*R22</f>
        <v>0.57698704</v>
      </c>
      <c r="V22" s="56">
        <v>0</v>
      </c>
      <c r="W22" s="57">
        <f>S22-V22</f>
        <v>835.4598300999997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20.192</v>
      </c>
      <c r="G23" s="48">
        <f>H23+I23+J23+K23</f>
        <v>16</v>
      </c>
      <c r="H23" s="56"/>
      <c r="I23" s="56"/>
      <c r="J23" s="56">
        <v>16</v>
      </c>
      <c r="K23" s="56"/>
      <c r="L23" s="48">
        <f>M23+N23+O23+P23</f>
        <v>4.192</v>
      </c>
      <c r="M23" s="56"/>
      <c r="N23" s="56"/>
      <c r="O23" s="56">
        <v>4.192</v>
      </c>
      <c r="P23" s="56"/>
      <c r="Q23" s="56">
        <v>2.854436</v>
      </c>
      <c r="R23" s="56">
        <v>2.54505</v>
      </c>
      <c r="S23" s="48">
        <f>T23+U23</f>
        <v>56.339825600000005</v>
      </c>
      <c r="T23" s="56">
        <f>G23*Q23</f>
        <v>45.670976</v>
      </c>
      <c r="U23" s="56">
        <f>L23*R23</f>
        <v>10.6688496</v>
      </c>
      <c r="V23" s="56"/>
      <c r="W23" s="57">
        <f>S23-V23</f>
        <v>56.339825600000005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2022-02-15T04:43:20Z</cp:lastPrinted>
  <dcterms:created xsi:type="dcterms:W3CDTF">2009-01-25T23:42:29Z</dcterms:created>
  <dcterms:modified xsi:type="dcterms:W3CDTF">2022-02-15T04:44:51Z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